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235" windowHeight="927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22" i="1"/>
  <c r="B21"/>
  <c r="E22"/>
  <c r="E21"/>
  <c r="E20"/>
  <c r="E19"/>
  <c r="B20"/>
  <c r="B19"/>
  <c r="B16"/>
  <c r="B15"/>
  <c r="I4"/>
  <c r="I5"/>
  <c r="I6"/>
  <c r="I7"/>
  <c r="I8"/>
  <c r="I9"/>
  <c r="I3"/>
  <c r="E4"/>
  <c r="E5"/>
  <c r="E6"/>
  <c r="E7"/>
  <c r="E8"/>
  <c r="E9"/>
  <c r="E3"/>
  <c r="H4"/>
  <c r="H5"/>
  <c r="H6"/>
  <c r="H7"/>
  <c r="H8"/>
  <c r="H9"/>
  <c r="H3"/>
  <c r="H11"/>
  <c r="F13"/>
  <c r="G13"/>
  <c r="H13"/>
  <c r="F12"/>
  <c r="G12"/>
  <c r="H12"/>
  <c r="G11"/>
  <c r="F11"/>
  <c r="C13"/>
  <c r="D13"/>
  <c r="B13"/>
  <c r="C12"/>
  <c r="D12"/>
  <c r="B12"/>
  <c r="D11"/>
  <c r="C11"/>
  <c r="B11"/>
  <c r="G4"/>
  <c r="G5"/>
  <c r="G6"/>
  <c r="G7"/>
  <c r="G8"/>
  <c r="G9"/>
  <c r="G3"/>
  <c r="D4"/>
  <c r="D5"/>
  <c r="D6"/>
  <c r="D7"/>
  <c r="D8"/>
  <c r="D9"/>
  <c r="D3"/>
  <c r="D19"/>
</calcChain>
</file>

<file path=xl/sharedStrings.xml><?xml version="1.0" encoding="utf-8"?>
<sst xmlns="http://schemas.openxmlformats.org/spreadsheetml/2006/main" count="42" uniqueCount="31">
  <si>
    <t>Prima Del Trattamento</t>
  </si>
  <si>
    <t>Altezza
M</t>
  </si>
  <si>
    <t>Peso
kg</t>
  </si>
  <si>
    <t>BMI</t>
  </si>
  <si>
    <t>forma fisica</t>
  </si>
  <si>
    <t>Bianchi</t>
  </si>
  <si>
    <t>Verdi</t>
  </si>
  <si>
    <t>Neri</t>
  </si>
  <si>
    <t>Rossi A</t>
  </si>
  <si>
    <t>Rossi M</t>
  </si>
  <si>
    <t>Azzurri</t>
  </si>
  <si>
    <t>Media</t>
  </si>
  <si>
    <t>Massimo</t>
  </si>
  <si>
    <t>Minimo</t>
  </si>
  <si>
    <t>Numero Clienti</t>
  </si>
  <si>
    <t>Diminuiti di peso</t>
  </si>
  <si>
    <t>Dopo il Tratamento</t>
  </si>
  <si>
    <t>Prima del Tratamento</t>
  </si>
  <si>
    <t>Dopo il Trattamento</t>
  </si>
  <si>
    <t>Normopeso</t>
  </si>
  <si>
    <t>Sovrappeso</t>
  </si>
  <si>
    <t>Obeso</t>
  </si>
  <si>
    <t>Sottopeso</t>
  </si>
  <si>
    <t>&lt;=18,5</t>
  </si>
  <si>
    <t>&lt;=25</t>
  </si>
  <si>
    <t>&lt;=30</t>
  </si>
  <si>
    <t>&gt;30</t>
  </si>
  <si>
    <t>Forma fisica</t>
  </si>
  <si>
    <t>Perdita Peso
%</t>
  </si>
  <si>
    <t>Gialli</t>
  </si>
  <si>
    <t>"=se(cond;vero;falso)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</si>
</sst>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auto="1"/>
      </bottom>
      <diagonal/>
    </border>
    <border>
      <left/>
      <right style="thin">
        <color indexed="64"/>
      </right>
      <top/>
      <bottom style="dashDot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10" xfId="0" applyFont="1" applyBorder="1"/>
    <xf numFmtId="0" fontId="3" fillId="0" borderId="9" xfId="0" applyFont="1" applyBorder="1"/>
    <xf numFmtId="2" fontId="0" fillId="0" borderId="1" xfId="0" applyNumberFormat="1" applyBorder="1"/>
    <xf numFmtId="2" fontId="0" fillId="2" borderId="1" xfId="0" applyNumberFormat="1" applyFill="1" applyBorder="1"/>
    <xf numFmtId="10" fontId="0" fillId="2" borderId="1" xfId="1" applyNumberFormat="1" applyFont="1" applyFill="1" applyBorder="1"/>
    <xf numFmtId="10" fontId="0" fillId="0" borderId="1" xfId="1" applyNumberFormat="1" applyFont="1" applyBorder="1"/>
    <xf numFmtId="0" fontId="0" fillId="0" borderId="3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5" zoomScale="130" zoomScaleNormal="130" workbookViewId="0">
      <selection activeCell="C15" sqref="C15"/>
    </sheetView>
  </sheetViews>
  <sheetFormatPr defaultRowHeight="15"/>
  <cols>
    <col min="1" max="1" width="25" customWidth="1"/>
    <col min="4" max="4" width="11.28515625" customWidth="1"/>
    <col min="5" max="5" width="16.42578125" customWidth="1"/>
    <col min="8" max="8" width="12.85546875" customWidth="1"/>
    <col min="9" max="9" width="15.28515625" customWidth="1"/>
  </cols>
  <sheetData>
    <row r="1" spans="1:9">
      <c r="A1" s="1"/>
      <c r="B1" s="1"/>
      <c r="C1" s="2" t="s">
        <v>0</v>
      </c>
      <c r="D1" s="3"/>
      <c r="E1" s="3"/>
      <c r="F1" s="10" t="s">
        <v>16</v>
      </c>
      <c r="G1" s="11"/>
      <c r="H1" s="11"/>
      <c r="I1" s="12"/>
    </row>
    <row r="2" spans="1:9" ht="30">
      <c r="A2" s="1"/>
      <c r="B2" s="4" t="s">
        <v>1</v>
      </c>
      <c r="C2" s="4" t="s">
        <v>2</v>
      </c>
      <c r="D2" s="5" t="s">
        <v>3</v>
      </c>
      <c r="E2" s="6" t="s">
        <v>4</v>
      </c>
      <c r="F2" s="13" t="s">
        <v>2</v>
      </c>
      <c r="G2" s="14" t="s">
        <v>3</v>
      </c>
      <c r="H2" s="13" t="s">
        <v>28</v>
      </c>
      <c r="I2" s="14" t="s">
        <v>4</v>
      </c>
    </row>
    <row r="3" spans="1:9">
      <c r="A3" s="1" t="s">
        <v>5</v>
      </c>
      <c r="B3" s="1">
        <v>1.72</v>
      </c>
      <c r="C3" s="21">
        <v>85</v>
      </c>
      <c r="D3" s="21">
        <f>C3/B3^2</f>
        <v>28.731746890210928</v>
      </c>
      <c r="E3" s="25" t="str">
        <f>IF(D3&lt;=18.5,"Sottopeso",IF(D3&lt;=25,"Normopeso",IF(D3&lt;=30,"Sovrappeso","Obeso")))</f>
        <v>Sovrappeso</v>
      </c>
      <c r="F3" s="22">
        <v>71</v>
      </c>
      <c r="G3" s="22">
        <f>F3/B3^2</f>
        <v>23.999459167117362</v>
      </c>
      <c r="H3" s="23">
        <f>(C3-F3)/C3</f>
        <v>0.16470588235294117</v>
      </c>
      <c r="I3" s="25" t="str">
        <f>IF(G3&lt;=18.5,"Sottopeso",IF(G3&lt;=25,"Normopeso",IF(G3&lt;=30,"Sovrappeso","Obeso")))</f>
        <v>Normopeso</v>
      </c>
    </row>
    <row r="4" spans="1:9">
      <c r="A4" s="1" t="s">
        <v>29</v>
      </c>
      <c r="B4" s="1">
        <v>1.67</v>
      </c>
      <c r="C4" s="21">
        <v>81</v>
      </c>
      <c r="D4" s="21">
        <f t="shared" ref="D4:D9" si="0">C4/B4^2</f>
        <v>29.043708989207214</v>
      </c>
      <c r="E4" s="25" t="str">
        <f t="shared" ref="E4:E9" si="1">IF(D4&lt;=18.5,"Sottopeso",IF(D4&lt;=25,"Normopeso",IF(D4&lt;=30,"Sovrappeso","Obeso")))</f>
        <v>Sovrappeso</v>
      </c>
      <c r="F4" s="22">
        <v>85</v>
      </c>
      <c r="G4" s="22">
        <f t="shared" ref="G4:G9" si="2">F4/B4^2</f>
        <v>30.477966223242138</v>
      </c>
      <c r="H4" s="23">
        <f t="shared" ref="H4:H9" si="3">(C4-F4)/C4</f>
        <v>-4.9382716049382713E-2</v>
      </c>
      <c r="I4" s="25" t="str">
        <f t="shared" ref="I4:I9" si="4">IF(G4&lt;=18.5,"Sottopeso",IF(G4&lt;=25,"Normopeso",IF(G4&lt;=30,"Sovrappeso","Obeso")))</f>
        <v>Obeso</v>
      </c>
    </row>
    <row r="5" spans="1:9">
      <c r="A5" s="1" t="s">
        <v>6</v>
      </c>
      <c r="B5" s="1">
        <v>1.76</v>
      </c>
      <c r="C5" s="21">
        <v>95</v>
      </c>
      <c r="D5" s="21">
        <f t="shared" si="0"/>
        <v>30.668904958677686</v>
      </c>
      <c r="E5" s="25" t="str">
        <f t="shared" si="1"/>
        <v>Obeso</v>
      </c>
      <c r="F5" s="22">
        <v>81</v>
      </c>
      <c r="G5" s="22">
        <f t="shared" si="2"/>
        <v>26.149276859504134</v>
      </c>
      <c r="H5" s="23">
        <f t="shared" si="3"/>
        <v>0.14736842105263157</v>
      </c>
      <c r="I5" s="25" t="str">
        <f t="shared" si="4"/>
        <v>Sovrappeso</v>
      </c>
    </row>
    <row r="6" spans="1:9">
      <c r="A6" s="1" t="s">
        <v>7</v>
      </c>
      <c r="B6" s="1">
        <v>1.56</v>
      </c>
      <c r="C6" s="21">
        <v>79.5</v>
      </c>
      <c r="D6" s="21">
        <f t="shared" si="0"/>
        <v>32.667652859960548</v>
      </c>
      <c r="E6" s="25" t="str">
        <f t="shared" si="1"/>
        <v>Obeso</v>
      </c>
      <c r="F6" s="22">
        <v>71</v>
      </c>
      <c r="G6" s="22">
        <f t="shared" si="2"/>
        <v>29.174884944115711</v>
      </c>
      <c r="H6" s="23">
        <f t="shared" si="3"/>
        <v>0.1069182389937107</v>
      </c>
      <c r="I6" s="25" t="str">
        <f t="shared" si="4"/>
        <v>Sovrappeso</v>
      </c>
    </row>
    <row r="7" spans="1:9">
      <c r="A7" s="1" t="s">
        <v>8</v>
      </c>
      <c r="B7" s="1">
        <v>1.81</v>
      </c>
      <c r="C7" s="21">
        <v>86.5</v>
      </c>
      <c r="D7" s="21">
        <f t="shared" si="0"/>
        <v>26.403345441225849</v>
      </c>
      <c r="E7" s="25" t="str">
        <f t="shared" si="1"/>
        <v>Sovrappeso</v>
      </c>
      <c r="F7" s="22">
        <v>80</v>
      </c>
      <c r="G7" s="22">
        <f t="shared" si="2"/>
        <v>24.419279020786909</v>
      </c>
      <c r="H7" s="23">
        <f t="shared" si="3"/>
        <v>7.5144508670520235E-2</v>
      </c>
      <c r="I7" s="25" t="str">
        <f t="shared" si="4"/>
        <v>Normopeso</v>
      </c>
    </row>
    <row r="8" spans="1:9">
      <c r="A8" s="1" t="s">
        <v>9</v>
      </c>
      <c r="B8" s="1">
        <v>1.64</v>
      </c>
      <c r="C8" s="21">
        <v>89</v>
      </c>
      <c r="D8" s="21">
        <f t="shared" si="0"/>
        <v>33.090422367638318</v>
      </c>
      <c r="E8" s="25" t="str">
        <f t="shared" si="1"/>
        <v>Obeso</v>
      </c>
      <c r="F8" s="22">
        <v>82.5</v>
      </c>
      <c r="G8" s="22">
        <f t="shared" si="2"/>
        <v>30.673706127305181</v>
      </c>
      <c r="H8" s="23">
        <f t="shared" si="3"/>
        <v>7.3033707865168537E-2</v>
      </c>
      <c r="I8" s="25" t="str">
        <f t="shared" si="4"/>
        <v>Obeso</v>
      </c>
    </row>
    <row r="9" spans="1:9">
      <c r="A9" s="1" t="s">
        <v>10</v>
      </c>
      <c r="B9" s="1">
        <v>1.61</v>
      </c>
      <c r="C9" s="21">
        <v>91</v>
      </c>
      <c r="D9" s="21">
        <f t="shared" si="0"/>
        <v>35.106670267350793</v>
      </c>
      <c r="E9" s="25" t="str">
        <f t="shared" si="1"/>
        <v>Obeso</v>
      </c>
      <c r="F9" s="22">
        <v>81.5</v>
      </c>
      <c r="G9" s="22">
        <f t="shared" si="2"/>
        <v>31.441688206473511</v>
      </c>
      <c r="H9" s="23">
        <f t="shared" si="3"/>
        <v>0.1043956043956044</v>
      </c>
      <c r="I9" s="25" t="str">
        <f t="shared" si="4"/>
        <v>Obeso</v>
      </c>
    </row>
    <row r="10" spans="1:9">
      <c r="A10" s="7"/>
      <c r="B10" s="8"/>
      <c r="C10" s="8"/>
      <c r="D10" s="9"/>
      <c r="F10" s="10"/>
      <c r="G10" s="11"/>
      <c r="H10" s="12"/>
    </row>
    <row r="11" spans="1:9">
      <c r="A11" s="1" t="s">
        <v>11</v>
      </c>
      <c r="B11" s="21">
        <f>AVERAGE(B3:B9)</f>
        <v>1.6814285714285713</v>
      </c>
      <c r="C11" s="21">
        <f>AVERAGE(C3:C9)</f>
        <v>86.714285714285708</v>
      </c>
      <c r="D11" s="21">
        <f>AVERAGE(D3:D9)</f>
        <v>30.816064539181621</v>
      </c>
      <c r="E11" s="21"/>
      <c r="F11" s="21">
        <f t="shared" ref="E11:H11" si="5">AVERAGE(F3:F9)</f>
        <v>78.857142857142861</v>
      </c>
      <c r="G11" s="21">
        <f t="shared" si="5"/>
        <v>28.04803722122071</v>
      </c>
      <c r="H11" s="24">
        <f>AVERAGE(H3:H9)</f>
        <v>8.8883378183027689E-2</v>
      </c>
    </row>
    <row r="12" spans="1:9">
      <c r="A12" s="1" t="s">
        <v>12</v>
      </c>
      <c r="B12" s="21">
        <f>MAX(B3:B9)</f>
        <v>1.81</v>
      </c>
      <c r="C12" s="21">
        <f t="shared" ref="C12:H12" si="6">MAX(C3:C9)</f>
        <v>95</v>
      </c>
      <c r="D12" s="21">
        <f t="shared" si="6"/>
        <v>35.106670267350793</v>
      </c>
      <c r="E12" s="21"/>
      <c r="F12" s="21">
        <f t="shared" si="6"/>
        <v>85</v>
      </c>
      <c r="G12" s="21">
        <f t="shared" si="6"/>
        <v>31.441688206473511</v>
      </c>
      <c r="H12" s="24">
        <f t="shared" si="6"/>
        <v>0.16470588235294117</v>
      </c>
    </row>
    <row r="13" spans="1:9">
      <c r="A13" s="1" t="s">
        <v>13</v>
      </c>
      <c r="B13" s="1">
        <f>MIN(B3:B9)</f>
        <v>1.56</v>
      </c>
      <c r="C13" s="1">
        <f t="shared" ref="C13:H13" si="7">MIN(C3:C9)</f>
        <v>79.5</v>
      </c>
      <c r="D13" s="21">
        <f t="shared" si="7"/>
        <v>26.403345441225849</v>
      </c>
      <c r="E13" s="21"/>
      <c r="F13" s="21">
        <f t="shared" si="7"/>
        <v>71</v>
      </c>
      <c r="G13" s="21">
        <f t="shared" si="7"/>
        <v>23.999459167117362</v>
      </c>
      <c r="H13" s="24">
        <f t="shared" si="7"/>
        <v>-4.9382716049382713E-2</v>
      </c>
    </row>
    <row r="15" spans="1:9">
      <c r="A15" s="1" t="s">
        <v>14</v>
      </c>
      <c r="B15" s="1">
        <f>COUNTA(A3:A9)</f>
        <v>7</v>
      </c>
      <c r="E15" t="s">
        <v>30</v>
      </c>
    </row>
    <row r="16" spans="1:9">
      <c r="A16" s="1" t="s">
        <v>15</v>
      </c>
      <c r="B16" s="1">
        <f>COUNTIF(H3:H9,"&gt;0")</f>
        <v>6</v>
      </c>
    </row>
    <row r="18" spans="1:9">
      <c r="A18" s="7" t="s">
        <v>17</v>
      </c>
      <c r="B18" s="9"/>
      <c r="D18" s="7" t="s">
        <v>18</v>
      </c>
      <c r="E18" s="9"/>
      <c r="H18" s="19" t="s">
        <v>3</v>
      </c>
      <c r="I18" s="20" t="s">
        <v>27</v>
      </c>
    </row>
    <row r="19" spans="1:9">
      <c r="A19" s="1" t="s">
        <v>22</v>
      </c>
      <c r="B19" s="1">
        <f>COUNTIF(E3:E9,"Sottopeso")</f>
        <v>0</v>
      </c>
      <c r="D19" s="1" t="str">
        <f>A19</f>
        <v>Sottopeso</v>
      </c>
      <c r="E19" s="1">
        <f>COUNTIF(I3:I9,"sottopeso")</f>
        <v>0</v>
      </c>
      <c r="H19" s="15" t="s">
        <v>23</v>
      </c>
      <c r="I19" s="16" t="s">
        <v>22</v>
      </c>
    </row>
    <row r="20" spans="1:9">
      <c r="A20" s="1" t="s">
        <v>19</v>
      </c>
      <c r="B20" s="1">
        <f>COUNTIF(E4:E10,"Normopeso")</f>
        <v>0</v>
      </c>
      <c r="D20" s="1" t="s">
        <v>19</v>
      </c>
      <c r="E20" s="1">
        <f>COUNTIF(I3:I9,"normopeso")</f>
        <v>2</v>
      </c>
      <c r="H20" s="15" t="s">
        <v>24</v>
      </c>
      <c r="I20" s="16" t="s">
        <v>19</v>
      </c>
    </row>
    <row r="21" spans="1:9">
      <c r="A21" s="1" t="s">
        <v>20</v>
      </c>
      <c r="B21" s="1">
        <f>COUNTIF(E3:E9,"Sovrappeso")</f>
        <v>3</v>
      </c>
      <c r="D21" s="1" t="s">
        <v>20</v>
      </c>
      <c r="E21" s="1">
        <f>COUNTIF(I3:I9,"sovrappeso")</f>
        <v>2</v>
      </c>
      <c r="H21" s="15" t="s">
        <v>25</v>
      </c>
      <c r="I21" s="16" t="s">
        <v>20</v>
      </c>
    </row>
    <row r="22" spans="1:9">
      <c r="A22" s="1" t="s">
        <v>21</v>
      </c>
      <c r="B22" s="1">
        <f>COUNTIF(E3:E9,"Obeso")</f>
        <v>4</v>
      </c>
      <c r="D22" s="1" t="s">
        <v>21</v>
      </c>
      <c r="E22" s="1">
        <f>COUNTIF(I3:I9,"obeso")</f>
        <v>3</v>
      </c>
      <c r="H22" s="17" t="s">
        <v>26</v>
      </c>
      <c r="I22" s="18" t="s">
        <v>21</v>
      </c>
    </row>
  </sheetData>
  <mergeCells count="6">
    <mergeCell ref="C1:E1"/>
    <mergeCell ref="F1:I1"/>
    <mergeCell ref="A18:B18"/>
    <mergeCell ref="D18:E18"/>
    <mergeCell ref="A10:D10"/>
    <mergeCell ref="F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linda.dilavanzo</dc:creator>
  <cp:lastModifiedBy>linda.dilavanzo</cp:lastModifiedBy>
  <dcterms:created xsi:type="dcterms:W3CDTF">2013-04-06T08:32:56Z</dcterms:created>
  <dcterms:modified xsi:type="dcterms:W3CDTF">2013-04-06T09:25:49Z</dcterms:modified>
</cp:coreProperties>
</file>